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/>
  <mc:AlternateContent xmlns:mc="http://schemas.openxmlformats.org/markup-compatibility/2006">
    <mc:Choice Requires="x15">
      <x15ac:absPath xmlns:x15ac="http://schemas.microsoft.com/office/spreadsheetml/2010/11/ac" url="C:\Users\gbrie\Desktop\"/>
    </mc:Choice>
  </mc:AlternateContent>
  <xr:revisionPtr revIDLastSave="0" documentId="13_ncr:1_{28557E61-1750-4352-B201-E7546D055E56}" xr6:coauthVersionLast="47" xr6:coauthVersionMax="47" xr10:uidLastSave="{00000000-0000-0000-0000-000000000000}"/>
  <bookViews>
    <workbookView xWindow="20370" yWindow="-120" windowWidth="25440" windowHeight="15990" xr2:uid="{00000000-000D-0000-FFFF-FFFF00000000}"/>
  </bookViews>
  <sheets>
    <sheet name="Densidade de íons oxigênios" sheetId="10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0" l="1"/>
  <c r="B14" i="10"/>
  <c r="H12" i="10"/>
  <c r="F37" i="10"/>
  <c r="F36" i="10"/>
  <c r="F35" i="10"/>
  <c r="F34" i="10"/>
  <c r="D36" i="10"/>
  <c r="A36" i="10"/>
  <c r="F24" i="10"/>
  <c r="F23" i="10"/>
  <c r="F22" i="10"/>
  <c r="F21" i="10"/>
  <c r="D23" i="10"/>
  <c r="A23" i="10"/>
  <c r="A13" i="10"/>
  <c r="F12" i="10"/>
  <c r="F11" i="10"/>
  <c r="F14" i="10"/>
  <c r="F13" i="10"/>
  <c r="E3" i="10"/>
  <c r="E2" i="10"/>
  <c r="B37" i="10" l="1"/>
  <c r="H35" i="10" s="1"/>
  <c r="B24" i="10" l="1"/>
  <c r="H22" i="10" s="1"/>
  <c r="B25" i="10" l="1"/>
  <c r="B26" i="10"/>
  <c r="B27" i="10"/>
  <c r="B15" i="10"/>
  <c r="B38" i="10" l="1"/>
  <c r="B40" i="10"/>
  <c r="B39" i="10"/>
  <c r="B16" i="10"/>
  <c r="B17" i="10"/>
</calcChain>
</file>

<file path=xl/sharedStrings.xml><?xml version="1.0" encoding="utf-8"?>
<sst xmlns="http://schemas.openxmlformats.org/spreadsheetml/2006/main" count="65" uniqueCount="27">
  <si>
    <t>Ns</t>
  </si>
  <si>
    <t>s</t>
  </si>
  <si>
    <t>g/mol</t>
  </si>
  <si>
    <t>Nv</t>
  </si>
  <si>
    <t>O</t>
  </si>
  <si>
    <t>(g/mol)</t>
  </si>
  <si>
    <t>(g/cm3)</t>
  </si>
  <si>
    <t>(íons/cm3)</t>
  </si>
  <si>
    <t>Nox</t>
  </si>
  <si>
    <t>Npb</t>
  </si>
  <si>
    <t>Pb</t>
  </si>
  <si>
    <t>Pb2P207</t>
  </si>
  <si>
    <t>WO3</t>
  </si>
  <si>
    <t>W</t>
  </si>
  <si>
    <t>P</t>
  </si>
  <si>
    <t>Nw</t>
  </si>
  <si>
    <t>Np</t>
  </si>
  <si>
    <t>70% Pb2P207 - 30%WO3</t>
  </si>
  <si>
    <t>50% Pb2P207 - 50%WO3</t>
  </si>
  <si>
    <t>80% Pb2P207 - 20%WO3</t>
  </si>
  <si>
    <t>M.M</t>
  </si>
  <si>
    <t>NA</t>
  </si>
  <si>
    <t>Sample P8W2</t>
  </si>
  <si>
    <t>Sample P7W3</t>
  </si>
  <si>
    <t>Sample P5W5</t>
  </si>
  <si>
    <t>density</t>
  </si>
  <si>
    <t>molar ratio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</si>
</sst>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E+00"/>
    <numFmt numFmtId="165" formatCode="0.0000E+00"/>
    <numFmt numFmtId="166" formatCode="0.00000E+00"/>
  </numFmts>
  <fonts count="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scheme val="minor"/>
    </font>
    <font>
      <sz val="12"/>
      <color rgb="FFFF0000"/>
      <name val="Times New Roman"/>
      <family val="1"/>
    </font>
    <font>
      <u/>
      <sz val="12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">
    <border>
      <left/>
      <right/>
      <top/>
      <bottom/>
      <diagonal/>
    </border>
  </borders>
  <cellStyleXfs count="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</cellStyleXfs>
  <cellXfs count="24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166" fontId="1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166" fontId="3" fillId="0" borderId="0" xfId="0" applyNumberFormat="1" applyFont="1" applyAlignment="1">
      <alignment horizontal="center"/>
    </xf>
    <xf numFmtId="2" fontId="3" fillId="0" borderId="0" xfId="0" applyNumberFormat="1" applyFont="1" applyAlignment="1">
      <alignment horizontal="center"/>
    </xf>
    <xf numFmtId="0" fontId="1" fillId="4" borderId="0" xfId="0" applyFont="1" applyFill="1" applyAlignment="1">
      <alignment horizontal="center"/>
    </xf>
    <xf numFmtId="2" fontId="3" fillId="4" borderId="0" xfId="0" applyNumberFormat="1" applyFont="1" applyFill="1" applyAlignment="1">
      <alignment horizontal="center"/>
    </xf>
    <xf numFmtId="0" fontId="5" fillId="0" borderId="0" xfId="0" applyFont="1" applyAlignment="1">
      <alignment horizontal="center"/>
    </xf>
    <xf numFmtId="166" fontId="5" fillId="0" borderId="0" xfId="0" applyNumberFormat="1" applyFont="1" applyAlignment="1">
      <alignment horizontal="center"/>
    </xf>
    <xf numFmtId="164" fontId="5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5" borderId="0" xfId="0" applyFont="1" applyFill="1" applyAlignment="1">
      <alignment horizontal="center"/>
    </xf>
    <xf numFmtId="0" fontId="1" fillId="6" borderId="0" xfId="0" applyFont="1" applyFill="1" applyAlignment="1">
      <alignment horizontal="center"/>
    </xf>
    <xf numFmtId="0" fontId="1" fillId="7" borderId="0" xfId="0" applyFont="1" applyFill="1" applyAlignment="1">
      <alignment horizontal="center"/>
    </xf>
    <xf numFmtId="164" fontId="1" fillId="0" borderId="0" xfId="0" applyNumberFormat="1" applyFont="1" applyAlignment="1">
      <alignment horizontal="center"/>
    </xf>
    <xf numFmtId="0" fontId="2" fillId="8" borderId="0" xfId="1" applyFont="1" applyFill="1" applyAlignment="1">
      <alignment horizontal="center"/>
    </xf>
    <xf numFmtId="0" fontId="2" fillId="8" borderId="0" xfId="2" applyFont="1" applyFill="1" applyAlignment="1">
      <alignment horizontal="center"/>
    </xf>
    <xf numFmtId="0" fontId="1" fillId="8" borderId="0" xfId="0" applyFont="1" applyFill="1" applyAlignment="1">
      <alignment horizontal="center"/>
    </xf>
    <xf numFmtId="0" fontId="1" fillId="8" borderId="0" xfId="0" applyFont="1" applyFill="1" applyAlignment="1">
      <alignment horizontal="center"/>
    </xf>
  </cellXfs>
  <cellStyles count="3">
    <cellStyle name="40% - Ênfase1" xfId="1" builtinId="31"/>
    <cellStyle name="40% - Ênfase2" xfId="2" builtinId="35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4"/>
  <sheetViews>
    <sheetView tabSelected="1" workbookViewId="0">
      <selection activeCell="J14" sqref="J14"/>
    </sheetView>
  </sheetViews>
  <sheetFormatPr defaultRowHeight="15" x14ac:dyDescent="0.25"/>
  <cols>
    <col min="1" max="1" width="14.140625" customWidth="1"/>
    <col min="2" max="2" width="14.28515625" customWidth="1"/>
    <col min="3" max="3" width="18.28515625" customWidth="1"/>
    <col min="4" max="4" width="21.28515625" customWidth="1"/>
    <col min="7" max="7" width="19.42578125" customWidth="1"/>
    <col min="8" max="8" width="12.42578125" customWidth="1"/>
    <col min="11" max="11" width="11.85546875" customWidth="1"/>
    <col min="12" max="12" width="15.140625" customWidth="1"/>
    <col min="13" max="13" width="13.140625" customWidth="1"/>
  </cols>
  <sheetData>
    <row r="1" spans="1:15" ht="15.75" x14ac:dyDescent="0.25">
      <c r="A1" s="22" t="s">
        <v>20</v>
      </c>
      <c r="B1" s="22" t="s">
        <v>2</v>
      </c>
      <c r="D1" s="22" t="s">
        <v>20</v>
      </c>
      <c r="E1" s="22" t="s">
        <v>2</v>
      </c>
      <c r="F1" s="23" t="s">
        <v>21</v>
      </c>
      <c r="G1" s="23"/>
      <c r="N1" s="1"/>
      <c r="O1" s="1"/>
    </row>
    <row r="2" spans="1:15" ht="15.75" x14ac:dyDescent="0.25">
      <c r="A2" s="1" t="s">
        <v>4</v>
      </c>
      <c r="B2" s="1">
        <v>15.999000000000001</v>
      </c>
      <c r="C2" s="1"/>
      <c r="D2" s="1" t="s">
        <v>11</v>
      </c>
      <c r="E2" s="1">
        <f>(2*B5+2*B4+7*B2)</f>
        <v>588.34100000000001</v>
      </c>
      <c r="F2" s="19">
        <v>6.0220000000000003E+23</v>
      </c>
      <c r="G2" s="19"/>
      <c r="N2" s="1"/>
      <c r="O2" s="1"/>
    </row>
    <row r="3" spans="1:15" ht="15.75" x14ac:dyDescent="0.25">
      <c r="A3" s="1" t="s">
        <v>13</v>
      </c>
      <c r="B3" s="1">
        <v>183.84</v>
      </c>
      <c r="C3" s="1"/>
      <c r="D3" s="1" t="s">
        <v>12</v>
      </c>
      <c r="E3" s="1">
        <f>(B2*3)+B3</f>
        <v>231.83699999999999</v>
      </c>
      <c r="F3" s="1"/>
      <c r="G3" s="1"/>
    </row>
    <row r="4" spans="1:15" ht="15.75" x14ac:dyDescent="0.25">
      <c r="A4" s="1" t="s">
        <v>10</v>
      </c>
      <c r="B4" s="1">
        <v>207.2</v>
      </c>
      <c r="C4" s="1"/>
      <c r="D4" s="1"/>
      <c r="E4" s="1"/>
      <c r="F4" s="1"/>
      <c r="G4" s="1"/>
    </row>
    <row r="5" spans="1:15" ht="15.75" x14ac:dyDescent="0.25">
      <c r="A5" s="1" t="s">
        <v>14</v>
      </c>
      <c r="B5" s="1">
        <v>30.974</v>
      </c>
      <c r="C5" s="1"/>
      <c r="D5" s="1"/>
      <c r="E5" s="1"/>
      <c r="F5" s="1"/>
      <c r="G5" s="1"/>
    </row>
    <row r="6" spans="1:15" ht="15.75" x14ac:dyDescent="0.25">
      <c r="C6" s="1"/>
      <c r="D6" s="1"/>
      <c r="E6" s="1"/>
      <c r="F6" s="1"/>
      <c r="G6" s="1"/>
    </row>
    <row r="7" spans="1:15" ht="15.75" x14ac:dyDescent="0.25">
      <c r="C7" s="1"/>
      <c r="D7" s="1"/>
      <c r="E7" s="1"/>
      <c r="F7" s="1"/>
      <c r="G7" s="1"/>
    </row>
    <row r="8" spans="1:15" ht="15.75" x14ac:dyDescent="0.25">
      <c r="C8" s="1"/>
      <c r="D8" s="1"/>
      <c r="E8" s="1"/>
      <c r="F8" s="1"/>
      <c r="G8" s="1"/>
    </row>
    <row r="9" spans="1:15" ht="15.75" x14ac:dyDescent="0.25">
      <c r="A9" s="17" t="s">
        <v>22</v>
      </c>
      <c r="B9" s="17"/>
      <c r="C9" s="1"/>
      <c r="D9" s="1"/>
      <c r="E9" s="1"/>
      <c r="F9" s="1"/>
      <c r="G9" s="1"/>
    </row>
    <row r="10" spans="1:15" ht="15.75" x14ac:dyDescent="0.25">
      <c r="A10" s="20" t="s">
        <v>19</v>
      </c>
      <c r="B10" s="20"/>
      <c r="C10" s="20"/>
      <c r="D10" s="20"/>
      <c r="E10" s="20" t="s">
        <v>26</v>
      </c>
      <c r="F10" s="20"/>
      <c r="G10" s="20"/>
    </row>
    <row r="11" spans="1:15" ht="15.75" x14ac:dyDescent="0.25">
      <c r="A11" s="15"/>
      <c r="B11" s="15"/>
      <c r="C11" s="1" t="s">
        <v>25</v>
      </c>
      <c r="D11" s="1" t="s">
        <v>3</v>
      </c>
      <c r="E11" s="1" t="s">
        <v>4</v>
      </c>
      <c r="F11" s="1">
        <f>0.8*7+0.2*3</f>
        <v>6.2000000000000011</v>
      </c>
      <c r="G11" s="1" t="s">
        <v>0</v>
      </c>
      <c r="H11" s="8" t="s">
        <v>1</v>
      </c>
      <c r="J11" s="1"/>
      <c r="K11" s="1"/>
      <c r="L11" s="1"/>
      <c r="M11" s="1"/>
    </row>
    <row r="12" spans="1:15" ht="15.75" x14ac:dyDescent="0.25">
      <c r="A12" s="15" t="s">
        <v>5</v>
      </c>
      <c r="B12" s="15"/>
      <c r="C12" s="1" t="s">
        <v>6</v>
      </c>
      <c r="D12" s="1" t="s">
        <v>7</v>
      </c>
      <c r="E12" s="1" t="s">
        <v>13</v>
      </c>
      <c r="F12" s="1">
        <f>0.3*1</f>
        <v>0.3</v>
      </c>
      <c r="G12" s="5">
        <v>1.1388300000000001E+23</v>
      </c>
      <c r="H12" s="9">
        <f>G12/B14</f>
        <v>2.5937786094400526</v>
      </c>
      <c r="J12" s="2"/>
      <c r="K12" s="2"/>
      <c r="M12" s="7"/>
    </row>
    <row r="13" spans="1:15" ht="15.75" x14ac:dyDescent="0.25">
      <c r="A13" s="15">
        <f>0.8*E2+0.2*E3</f>
        <v>517.04020000000003</v>
      </c>
      <c r="B13" s="15"/>
      <c r="C13" s="10">
        <v>6.0801999999999996</v>
      </c>
      <c r="D13" s="13">
        <f>(C13*F2)/A13</f>
        <v>7.0816475005231699E+21</v>
      </c>
      <c r="E13" s="1" t="s">
        <v>14</v>
      </c>
      <c r="F13" s="1">
        <f>0.8*2</f>
        <v>1.6</v>
      </c>
      <c r="G13" s="1"/>
    </row>
    <row r="14" spans="1:15" ht="15.75" x14ac:dyDescent="0.25">
      <c r="A14" s="10" t="s">
        <v>8</v>
      </c>
      <c r="B14" s="12">
        <f>F11*D13</f>
        <v>4.3906214503243663E+22</v>
      </c>
      <c r="C14" s="1"/>
      <c r="D14" s="1"/>
      <c r="E14" s="1" t="s">
        <v>10</v>
      </c>
      <c r="F14" s="1">
        <f>0.8*2</f>
        <v>1.6</v>
      </c>
      <c r="G14" s="1"/>
    </row>
    <row r="15" spans="1:15" ht="15.75" x14ac:dyDescent="0.25">
      <c r="A15" s="1" t="s">
        <v>15</v>
      </c>
      <c r="B15" s="13">
        <f>F12*D13</f>
        <v>2.1244942501569508E+21</v>
      </c>
      <c r="C15" s="1"/>
      <c r="D15" s="1"/>
      <c r="E15" s="1"/>
      <c r="F15" s="1"/>
      <c r="G15" s="1"/>
    </row>
    <row r="16" spans="1:15" ht="15.75" x14ac:dyDescent="0.25">
      <c r="A16" s="1" t="s">
        <v>16</v>
      </c>
      <c r="B16" s="4">
        <f>F13*D13</f>
        <v>1.1330636000837073E+22</v>
      </c>
      <c r="C16" s="1"/>
      <c r="D16" s="1"/>
      <c r="E16" s="1"/>
      <c r="F16" s="1"/>
      <c r="G16" s="1"/>
    </row>
    <row r="17" spans="1:13" ht="15.75" x14ac:dyDescent="0.25">
      <c r="A17" s="1" t="s">
        <v>9</v>
      </c>
      <c r="B17" s="1">
        <f>F14*D13</f>
        <v>1.1330636000837073E+22</v>
      </c>
      <c r="C17" s="1"/>
      <c r="D17" s="1"/>
      <c r="E17" s="1"/>
      <c r="F17" s="1"/>
      <c r="G17" s="1"/>
    </row>
    <row r="18" spans="1:13" ht="15.75" x14ac:dyDescent="0.25">
      <c r="A18" s="1"/>
      <c r="B18" s="1"/>
      <c r="C18" s="4"/>
      <c r="D18" s="1"/>
      <c r="E18" s="1"/>
      <c r="F18" s="1"/>
      <c r="G18" s="1"/>
    </row>
    <row r="19" spans="1:13" ht="15.75" x14ac:dyDescent="0.25">
      <c r="A19" s="18" t="s">
        <v>23</v>
      </c>
      <c r="B19" s="18"/>
      <c r="C19" s="1"/>
      <c r="D19" s="1"/>
      <c r="E19" s="1"/>
      <c r="F19" s="1"/>
      <c r="G19" s="1"/>
    </row>
    <row r="20" spans="1:13" ht="15.75" x14ac:dyDescent="0.25">
      <c r="A20" s="21" t="s">
        <v>17</v>
      </c>
      <c r="B20" s="21"/>
      <c r="C20" s="21"/>
      <c r="D20" s="21"/>
      <c r="E20" s="21" t="s">
        <v>26</v>
      </c>
      <c r="F20" s="21"/>
      <c r="G20" s="21"/>
    </row>
    <row r="21" spans="1:13" ht="15.75" x14ac:dyDescent="0.25">
      <c r="A21" s="15"/>
      <c r="B21" s="15"/>
      <c r="C21" s="1" t="s">
        <v>25</v>
      </c>
      <c r="D21" s="1" t="s">
        <v>3</v>
      </c>
      <c r="E21" s="1" t="s">
        <v>4</v>
      </c>
      <c r="F21" s="1">
        <f>0.7*7+0.3*4</f>
        <v>6.1</v>
      </c>
      <c r="G21" s="1" t="s">
        <v>0</v>
      </c>
      <c r="H21" s="8" t="s">
        <v>1</v>
      </c>
      <c r="J21" s="3"/>
      <c r="K21" s="3"/>
      <c r="L21" s="3"/>
      <c r="M21" s="3"/>
    </row>
    <row r="22" spans="1:13" ht="15.75" x14ac:dyDescent="0.25">
      <c r="A22" s="15" t="s">
        <v>5</v>
      </c>
      <c r="B22" s="15"/>
      <c r="C22" s="1" t="s">
        <v>6</v>
      </c>
      <c r="D22" s="1" t="s">
        <v>7</v>
      </c>
      <c r="E22" s="1" t="s">
        <v>13</v>
      </c>
      <c r="F22" s="1">
        <f>0.3*1</f>
        <v>0.3</v>
      </c>
      <c r="G22" s="5">
        <v>1.36551E+23</v>
      </c>
      <c r="H22" s="9">
        <f>G22/B24</f>
        <v>2.8981401780271909</v>
      </c>
      <c r="J22" s="3"/>
      <c r="K22" s="3"/>
      <c r="L22" s="6"/>
      <c r="M22" s="7"/>
    </row>
    <row r="23" spans="1:13" ht="15.75" x14ac:dyDescent="0.25">
      <c r="A23" s="15">
        <f>0.7*E2+0.3*E3</f>
        <v>481.38979999999992</v>
      </c>
      <c r="B23" s="15"/>
      <c r="C23" s="1">
        <v>6.1745000000000001</v>
      </c>
      <c r="D23" s="4">
        <f>(C23*F2)/A23</f>
        <v>7.7240604183969011E+21</v>
      </c>
      <c r="E23" s="1" t="s">
        <v>14</v>
      </c>
      <c r="F23" s="1">
        <f>0.7*2</f>
        <v>1.4</v>
      </c>
      <c r="G23" s="1"/>
    </row>
    <row r="24" spans="1:13" ht="15.75" x14ac:dyDescent="0.25">
      <c r="A24" s="10" t="s">
        <v>8</v>
      </c>
      <c r="B24" s="11">
        <f>F21*D23</f>
        <v>4.7116768552221097E+22</v>
      </c>
      <c r="C24" s="1"/>
      <c r="D24" s="1"/>
      <c r="E24" s="1" t="s">
        <v>10</v>
      </c>
      <c r="F24" s="1">
        <f>0.7*2</f>
        <v>1.4</v>
      </c>
      <c r="G24" s="1"/>
      <c r="J24" s="2"/>
      <c r="K24" s="2"/>
    </row>
    <row r="25" spans="1:13" ht="15.75" x14ac:dyDescent="0.25">
      <c r="A25" s="1" t="s">
        <v>15</v>
      </c>
      <c r="B25" s="4">
        <f>F22*D23</f>
        <v>2.3172181255190702E+21</v>
      </c>
      <c r="C25" s="1"/>
      <c r="D25" s="1"/>
      <c r="E25" s="1"/>
      <c r="F25" s="1"/>
      <c r="G25" s="1"/>
    </row>
    <row r="26" spans="1:13" ht="15.75" x14ac:dyDescent="0.25">
      <c r="A26" s="1" t="s">
        <v>16</v>
      </c>
      <c r="B26" s="4">
        <f>F23*D23</f>
        <v>1.081368458575566E+22</v>
      </c>
      <c r="C26" s="1"/>
      <c r="D26" s="1"/>
      <c r="E26" s="1"/>
      <c r="F26" s="1"/>
      <c r="G26" s="1"/>
    </row>
    <row r="27" spans="1:13" ht="15.75" x14ac:dyDescent="0.25">
      <c r="A27" s="1" t="s">
        <v>9</v>
      </c>
      <c r="B27" s="4">
        <f>F24*D23</f>
        <v>1.081368458575566E+22</v>
      </c>
      <c r="C27" s="1"/>
      <c r="D27" s="1"/>
      <c r="E27" s="1"/>
      <c r="F27" s="1"/>
      <c r="G27" s="1"/>
    </row>
    <row r="28" spans="1:13" ht="15.75" x14ac:dyDescent="0.25">
      <c r="A28" s="1"/>
      <c r="B28" s="4"/>
      <c r="C28" s="1"/>
      <c r="D28" s="1"/>
      <c r="E28" s="1"/>
      <c r="F28" s="1"/>
      <c r="G28" s="1"/>
    </row>
    <row r="29" spans="1:13" ht="15.75" x14ac:dyDescent="0.25">
      <c r="B29" s="1"/>
      <c r="C29" s="1"/>
      <c r="D29" s="1"/>
      <c r="E29" s="1"/>
      <c r="F29" s="1"/>
      <c r="G29" s="1"/>
    </row>
    <row r="30" spans="1:13" ht="15.75" x14ac:dyDescent="0.25">
      <c r="A30" s="1"/>
      <c r="B30" s="1"/>
      <c r="C30" s="1"/>
      <c r="D30" s="1"/>
      <c r="E30" s="1"/>
      <c r="F30" s="1"/>
      <c r="G30" s="1"/>
    </row>
    <row r="31" spans="1:13" ht="15.75" x14ac:dyDescent="0.25">
      <c r="A31" s="1"/>
      <c r="B31" s="1"/>
      <c r="C31" s="1"/>
      <c r="D31" s="1"/>
      <c r="E31" s="1"/>
      <c r="F31" s="1"/>
      <c r="G31" s="1"/>
    </row>
    <row r="32" spans="1:13" ht="15.75" x14ac:dyDescent="0.25">
      <c r="A32" s="16" t="s">
        <v>24</v>
      </c>
      <c r="B32" s="16"/>
      <c r="C32" s="1"/>
      <c r="D32" s="1"/>
      <c r="E32" s="1"/>
      <c r="F32" s="1"/>
      <c r="G32" s="1"/>
    </row>
    <row r="33" spans="1:13" ht="15.75" x14ac:dyDescent="0.25">
      <c r="A33" s="21" t="s">
        <v>18</v>
      </c>
      <c r="B33" s="21"/>
      <c r="C33" s="21"/>
      <c r="D33" s="21"/>
      <c r="E33" s="21" t="s">
        <v>26</v>
      </c>
      <c r="F33" s="21"/>
      <c r="G33" s="21"/>
    </row>
    <row r="34" spans="1:13" ht="15.75" x14ac:dyDescent="0.25">
      <c r="A34" s="15"/>
      <c r="B34" s="15"/>
      <c r="C34" s="1" t="s">
        <v>25</v>
      </c>
      <c r="D34" s="1" t="s">
        <v>3</v>
      </c>
      <c r="E34" s="1" t="s">
        <v>4</v>
      </c>
      <c r="F34" s="1">
        <f>0.5*7+0.5*3</f>
        <v>5</v>
      </c>
      <c r="G34" s="1" t="s">
        <v>0</v>
      </c>
      <c r="H34" s="8" t="s">
        <v>1</v>
      </c>
      <c r="J34" s="2"/>
      <c r="K34" s="2"/>
      <c r="L34" s="3"/>
      <c r="M34" s="3"/>
    </row>
    <row r="35" spans="1:13" ht="15.75" x14ac:dyDescent="0.25">
      <c r="A35" s="15" t="s">
        <v>5</v>
      </c>
      <c r="B35" s="15"/>
      <c r="C35" s="1" t="s">
        <v>6</v>
      </c>
      <c r="D35" s="1" t="s">
        <v>7</v>
      </c>
      <c r="E35" s="1" t="s">
        <v>13</v>
      </c>
      <c r="F35" s="1">
        <f>0.5*1</f>
        <v>0.5</v>
      </c>
      <c r="G35" s="5">
        <v>1.3557900000000001E+23</v>
      </c>
      <c r="H35" s="9">
        <f>G35/B37</f>
        <v>2.9491015628090107</v>
      </c>
      <c r="J35" s="2"/>
      <c r="K35" s="2"/>
      <c r="L35" s="6"/>
      <c r="M35" s="7"/>
    </row>
    <row r="36" spans="1:13" ht="15.75" x14ac:dyDescent="0.25">
      <c r="A36" s="19">
        <f>0.5*E2+0.5*E3</f>
        <v>410.089</v>
      </c>
      <c r="B36" s="15"/>
      <c r="C36" s="1">
        <v>6.2613799999999999</v>
      </c>
      <c r="D36" s="4">
        <f>C36*F2/A36</f>
        <v>9.1945968704354423E+21</v>
      </c>
      <c r="E36" s="1" t="s">
        <v>14</v>
      </c>
      <c r="F36" s="1">
        <f>0.5*2</f>
        <v>1</v>
      </c>
      <c r="G36" s="1"/>
    </row>
    <row r="37" spans="1:13" ht="15.75" x14ac:dyDescent="0.25">
      <c r="A37" s="10" t="s">
        <v>8</v>
      </c>
      <c r="B37" s="11">
        <f>F34*D36</f>
        <v>4.5972984352177213E+22</v>
      </c>
      <c r="C37" s="1"/>
      <c r="D37" s="1"/>
      <c r="E37" s="1" t="s">
        <v>10</v>
      </c>
      <c r="F37" s="1">
        <f>0.5*2</f>
        <v>1</v>
      </c>
      <c r="G37" s="1"/>
    </row>
    <row r="38" spans="1:13" ht="15.75" x14ac:dyDescent="0.25">
      <c r="A38" s="1" t="s">
        <v>15</v>
      </c>
      <c r="B38" s="4">
        <f>F35*D36</f>
        <v>4.5972984352177211E+21</v>
      </c>
      <c r="C38" s="1"/>
      <c r="D38" s="1"/>
      <c r="E38" s="1"/>
      <c r="F38" s="1"/>
      <c r="G38" s="1"/>
    </row>
    <row r="39" spans="1:13" ht="15.75" x14ac:dyDescent="0.25">
      <c r="A39" s="1" t="s">
        <v>16</v>
      </c>
      <c r="B39" s="4">
        <f>F36*D36</f>
        <v>9.1945968704354423E+21</v>
      </c>
      <c r="C39" s="1"/>
      <c r="D39" s="1"/>
      <c r="E39" s="1"/>
      <c r="F39" s="1"/>
      <c r="G39" s="1"/>
    </row>
    <row r="40" spans="1:13" ht="15.75" x14ac:dyDescent="0.25">
      <c r="A40" s="1" t="s">
        <v>9</v>
      </c>
      <c r="B40" s="4">
        <f>F37*D36</f>
        <v>9.1945968704354423E+21</v>
      </c>
      <c r="C40" s="1"/>
      <c r="D40" s="1"/>
      <c r="E40" s="1"/>
      <c r="F40" s="1"/>
      <c r="G40" s="1"/>
    </row>
    <row r="41" spans="1:13" ht="15.75" x14ac:dyDescent="0.25">
      <c r="A41" s="1"/>
      <c r="B41" s="4"/>
      <c r="C41" s="1"/>
      <c r="D41" s="1"/>
      <c r="E41" s="1"/>
      <c r="F41" s="1"/>
      <c r="G41" s="1"/>
    </row>
    <row r="42" spans="1:13" ht="15.75" x14ac:dyDescent="0.25">
      <c r="A42" s="1"/>
      <c r="B42" s="4"/>
      <c r="C42" s="1"/>
      <c r="D42" s="1"/>
      <c r="E42" s="14"/>
      <c r="F42" s="1"/>
      <c r="G42" s="1"/>
    </row>
    <row r="43" spans="1:13" ht="15.75" x14ac:dyDescent="0.25">
      <c r="A43" s="1"/>
      <c r="B43" s="1"/>
      <c r="C43" s="1"/>
      <c r="D43" s="1"/>
      <c r="E43" s="1"/>
      <c r="F43" s="1"/>
      <c r="G43" s="1"/>
    </row>
    <row r="44" spans="1:13" ht="15.75" x14ac:dyDescent="0.25">
      <c r="A44" s="1"/>
      <c r="B44" s="1"/>
      <c r="C44" s="1"/>
      <c r="D44" s="1"/>
      <c r="E44" s="1"/>
      <c r="F44" s="1"/>
      <c r="G44" s="1"/>
    </row>
  </sheetData>
  <mergeCells count="20">
    <mergeCell ref="E33:G33"/>
    <mergeCell ref="A21:B21"/>
    <mergeCell ref="F1:G1"/>
    <mergeCell ref="F2:G2"/>
    <mergeCell ref="A9:B9"/>
    <mergeCell ref="A10:D10"/>
    <mergeCell ref="E10:G10"/>
    <mergeCell ref="A11:B11"/>
    <mergeCell ref="A12:B12"/>
    <mergeCell ref="A13:B13"/>
    <mergeCell ref="A19:B19"/>
    <mergeCell ref="A20:D20"/>
    <mergeCell ref="E20:G20"/>
    <mergeCell ref="A34:B34"/>
    <mergeCell ref="A35:B35"/>
    <mergeCell ref="A36:B36"/>
    <mergeCell ref="A22:B22"/>
    <mergeCell ref="A23:B23"/>
    <mergeCell ref="A32:B32"/>
    <mergeCell ref="A33:D33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Densidade de íons oxigênios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Sabrina</dc:creator>
  <cp:lastModifiedBy>Gabriel Campos</cp:lastModifiedBy>
  <dcterms:created xsi:type="dcterms:W3CDTF">2018-05-18T12:54:09Z</dcterms:created>
  <dcterms:modified xsi:type="dcterms:W3CDTF">2024-09-04T13:10:02Z</dcterms:modified>
</cp:coreProperties>
</file>